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gofiler\financials$\General Admin\Website (DO NOT ALTER -See Tiffany)\Travel\"/>
    </mc:Choice>
  </mc:AlternateContent>
  <xr:revisionPtr revIDLastSave="0" documentId="8_{FC70B5A1-E003-44D3-9AA3-5A9079207DC6}" xr6:coauthVersionLast="47" xr6:coauthVersionMax="47" xr10:uidLastSave="{00000000-0000-0000-0000-000000000000}"/>
  <workbookProtection workbookAlgorithmName="SHA-512" workbookHashValue="bNa3ZRNfWxOUmgwzQdKNULi9HinRkvMSJWtjZu+IM+xpX6AK39NCQ69udutSAERKj15YKsoV9Ls7EFTHKi9JYQ==" workbookSaltValue="FPe9ztV/qdaSGA/BduC59g==" workbookSpinCount="100000" lockStructure="1"/>
  <bookViews>
    <workbookView xWindow="28680" yWindow="-120" windowWidth="29040" windowHeight="15840" activeTab="1" xr2:uid="{00000000-000D-0000-FFFF-FFFF00000000}"/>
  </bookViews>
  <sheets>
    <sheet name="Form Instructions" sheetId="6" r:id="rId1"/>
    <sheet name="Mileage Reimb w Instructions" sheetId="1" r:id="rId2"/>
  </sheets>
  <definedNames>
    <definedName name="_xlnm.Print_Area" localSheetId="1">'Mileage Reimb w Instructions'!$B$1:$D$67</definedName>
    <definedName name="Select_a_Rental_Car_Size">'Mileage Reimb w Instructions'!$C$215:$C$219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G223" i="1"/>
  <c r="G222" i="1"/>
  <c r="G221" i="1"/>
  <c r="K215" i="1"/>
  <c r="H215" i="1"/>
  <c r="G224" i="1" l="1"/>
  <c r="D14" i="1"/>
  <c r="D246" i="1"/>
  <c r="D224" i="1" l="1"/>
  <c r="D22" i="1" s="1"/>
  <c r="C24" i="1" l="1"/>
  <c r="D24" i="1" s="1"/>
  <c r="D26" i="1"/>
  <c r="C58" i="1"/>
  <c r="C8" i="1"/>
  <c r="D27" i="1" l="1"/>
  <c r="D6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Billy Pollard</author>
  </authors>
  <commentList>
    <comment ref="B14" authorId="0" shapeId="0" xr:uid="{BEA96156-AF44-402F-9FAD-AFFBD369EF49}">
      <text>
        <r>
          <rPr>
            <b/>
            <sz val="9"/>
            <color indexed="81"/>
            <rFont val="Tahoma"/>
            <charset val="1"/>
          </rPr>
          <t>Phebe Scully:</t>
        </r>
        <r>
          <rPr>
            <sz val="9"/>
            <color indexed="81"/>
            <rFont val="Tahoma"/>
            <charset val="1"/>
          </rPr>
          <t xml:space="preserve">
If you rented the vehicle for less than 7 days enter the number of days rented.
If you rented the vehicle seven days or more enter the number of days less then a full week.</t>
        </r>
      </text>
    </comment>
  </commentList>
</comments>
</file>

<file path=xl/sharedStrings.xml><?xml version="1.0" encoding="utf-8"?>
<sst xmlns="http://schemas.openxmlformats.org/spreadsheetml/2006/main" count="155" uniqueCount="111">
  <si>
    <t>Car Class</t>
  </si>
  <si>
    <t>Cost/Day</t>
  </si>
  <si>
    <t>Avg MPG</t>
  </si>
  <si>
    <t>Fuel Price</t>
  </si>
  <si>
    <t>Mini Van - 4 or more travelers</t>
  </si>
  <si>
    <t>Compact - 1 traveler</t>
  </si>
  <si>
    <t>Mileage Reimbursement</t>
  </si>
  <si>
    <t>Select Rental Car Class:</t>
  </si>
  <si>
    <t>Enter Number of Rental Car Days:</t>
  </si>
  <si>
    <t>Enter Airfare Cost:</t>
  </si>
  <si>
    <t>an estimate.</t>
  </si>
  <si>
    <t>Airfare Estimate</t>
  </si>
  <si>
    <t xml:space="preserve"> Enter Round Trip Mileage:</t>
  </si>
  <si>
    <t>Mileage Reimbursement Amount:</t>
  </si>
  <si>
    <t>Enter Rental Car Cost (If Applicable):</t>
  </si>
  <si>
    <t>Enter Airport Parking Fees (If applicable):</t>
  </si>
  <si>
    <t>Enter Parking Fees (If Applicable):</t>
  </si>
  <si>
    <t>Enter Airline Baggage Fees (If Applicable):</t>
  </si>
  <si>
    <t>o  The Mileage Reimbursement Rate is set by Florida Statute 112.061</t>
  </si>
  <si>
    <t>Estimate, or Airfare Estimate.</t>
  </si>
  <si>
    <t>The university will reimburse the lesser of the Mileage Reimbursement, Rental Car</t>
  </si>
  <si>
    <t>Mileage Reimbursement Rate/Mile:</t>
  </si>
  <si>
    <t>Mileage Reimbursement Comparison</t>
  </si>
  <si>
    <t>Total Airfare Estimate:</t>
  </si>
  <si>
    <t>Total Rental Car Cost Estimate:</t>
  </si>
  <si>
    <t>Maximum Mileage Reimbursement Allowed:</t>
  </si>
  <si>
    <t>Fuel Cost Estimate:</t>
  </si>
  <si>
    <t xml:space="preserve">o  The Fuel Cost Estimate is determined by dividing the Round Trip Mileage by the </t>
  </si>
  <si>
    <t xml:space="preserve">average fuel mileage for the class of car selected and multiplying the result by the    </t>
  </si>
  <si>
    <t xml:space="preserve">average fuel price.  The average fuel price is from the U.S.Energy Information </t>
  </si>
  <si>
    <t>Administration website, www.eia.doe.gov.</t>
  </si>
  <si>
    <t>up the car the day before a trip and for returning the car the day after the conclusion</t>
  </si>
  <si>
    <r>
      <t xml:space="preserve">Use this spreadsheet </t>
    </r>
    <r>
      <rPr>
        <b/>
        <i/>
        <sz val="11"/>
        <color theme="1"/>
        <rFont val="Calibri"/>
        <family val="2"/>
        <scheme val="minor"/>
      </rPr>
      <t>only</t>
    </r>
    <r>
      <rPr>
        <b/>
        <sz val="11"/>
        <color theme="1"/>
        <rFont val="Calibri"/>
        <family val="2"/>
        <scheme val="minor"/>
      </rPr>
      <t xml:space="preserve"> if the traveler chooses to drive a personal vehicle and be </t>
    </r>
  </si>
  <si>
    <t>o  You may adjust the Number of Rental Car Days to include an extra day for picking</t>
  </si>
  <si>
    <t xml:space="preserve">multiple travelers on university business or significant additional items such as </t>
  </si>
  <si>
    <t xml:space="preserve">materials or equipment.  </t>
  </si>
  <si>
    <t>of the trip where justified.  For example:  If you are leaving for a trip prior to the time</t>
  </si>
  <si>
    <t xml:space="preserve"> the rental car agency opens for business or your work schedule makes it </t>
  </si>
  <si>
    <t xml:space="preserve">impracticable for you to pick the car up on the day of travel, you are authorized to </t>
  </si>
  <si>
    <t>pick up the car a day early and add a day to the Number of Rental Car Days.</t>
  </si>
  <si>
    <t>Instructions for Mileage Reimbursement Comparison</t>
  </si>
  <si>
    <r>
      <t xml:space="preserve">Mileage Reimbursement:  </t>
    </r>
    <r>
      <rPr>
        <sz val="11"/>
        <color theme="1"/>
        <rFont val="Calibri"/>
        <family val="2"/>
        <scheme val="minor"/>
      </rPr>
      <t>Enter the round trip mileage in the space provided.  The</t>
    </r>
    <r>
      <rPr>
        <b/>
        <sz val="11"/>
        <color theme="1"/>
        <rFont val="Calibri"/>
        <family val="2"/>
        <scheme val="minor"/>
      </rPr>
      <t xml:space="preserve">  </t>
    </r>
  </si>
  <si>
    <t>accordance with Florida Statute 112.061</t>
  </si>
  <si>
    <t>Mileage Reimbursement will be automatically calculated at  44.5¢ per mile, in</t>
  </si>
  <si>
    <r>
      <t xml:space="preserve">Rental Car Cost Estimate:  </t>
    </r>
    <r>
      <rPr>
        <sz val="11"/>
        <color theme="1"/>
        <rFont val="Calibri"/>
        <family val="2"/>
        <scheme val="minor"/>
      </rPr>
      <t xml:space="preserve">   </t>
    </r>
  </si>
  <si>
    <t>to reveal a drop down menu from which to make your selection.  Cost will automatically</t>
  </si>
  <si>
    <t>calculate.</t>
  </si>
  <si>
    <t>o   You may adjust the Number of Rental Car Days to include an extra day for picking</t>
  </si>
  <si>
    <t>in the Mileage Reimbursement section.</t>
  </si>
  <si>
    <t>Airfare Estimate:</t>
  </si>
  <si>
    <t>Car Cost  Estimate section of this spreadsheet may facilitate this calculation.</t>
  </si>
  <si>
    <r>
      <t xml:space="preserve">Maximum Mileage Reimbursement Allowed:  </t>
    </r>
    <r>
      <rPr>
        <sz val="11"/>
        <color theme="1"/>
        <rFont val="Calibri"/>
        <family val="2"/>
        <scheme val="minor"/>
      </rPr>
      <t>Calculates automatically as the least of the</t>
    </r>
  </si>
  <si>
    <t>three amounts.</t>
  </si>
  <si>
    <t>similar website.</t>
  </si>
  <si>
    <t xml:space="preserve"> the comparison is not required.  This includes destinations such as Orlando and Tampa.</t>
  </si>
  <si>
    <t>Standard/Full Size - 2 or more travelers</t>
  </si>
  <si>
    <t>Standard SUV - 4 or more travelers</t>
  </si>
  <si>
    <t>o  Selecting a rental car class above compact requires transportation of</t>
  </si>
  <si>
    <t>Customer Facility Fee</t>
  </si>
  <si>
    <t>Florida Surcharge</t>
  </si>
  <si>
    <t>Waste Tire/Battery Fee</t>
  </si>
  <si>
    <t>Total Fees Per Day</t>
  </si>
  <si>
    <t>Rental Car Surcharges &amp; Fees</t>
  </si>
  <si>
    <t>http://www.eia.gov/dnav/pet/pet_pri_gnd_dcus_sfl_w.htm</t>
  </si>
  <si>
    <t>If you have any questions please contact Phebe Scully,ext 3049 or pscully@uwf.edu.</t>
  </si>
  <si>
    <t>The university is exempt from sales tax as long as a university pcard</t>
  </si>
  <si>
    <t>Concession Recovery Fee</t>
  </si>
  <si>
    <t xml:space="preserve"> billing number is used to pay for the charges.</t>
  </si>
  <si>
    <t>The university is exempt from sales tax  as long as a university pcard or departmental</t>
  </si>
  <si>
    <t>or departmental billing number is used to pay for the charges.</t>
  </si>
  <si>
    <t>Instate</t>
  </si>
  <si>
    <t>Out of State</t>
  </si>
  <si>
    <t>Yes</t>
  </si>
  <si>
    <t>No</t>
  </si>
  <si>
    <t>Do not Delete</t>
  </si>
  <si>
    <t>Rental Pickup In Florida? Select Yes or No:</t>
  </si>
  <si>
    <r>
      <t>"</t>
    </r>
    <r>
      <rPr>
        <b/>
        <sz val="11"/>
        <color theme="1"/>
        <rFont val="Calibri"/>
        <family val="2"/>
        <scheme val="minor"/>
      </rPr>
      <t>Rental Pickup in Florida?</t>
    </r>
    <r>
      <rPr>
        <sz val="11"/>
        <color theme="1"/>
        <rFont val="Calibri"/>
        <family val="2"/>
        <scheme val="minor"/>
      </rPr>
      <t>" to reveal a drop down menu from which to make your selection</t>
    </r>
  </si>
  <si>
    <r>
      <t>3.  Select the rental car class.  Left click on the field next to "</t>
    </r>
    <r>
      <rPr>
        <b/>
        <sz val="11"/>
        <color theme="1"/>
        <rFont val="Calibri"/>
        <family val="2"/>
        <scheme val="minor"/>
      </rPr>
      <t>Select Rental Car Class:</t>
    </r>
    <r>
      <rPr>
        <sz val="11"/>
        <color theme="1"/>
        <rFont val="Calibri"/>
        <family val="2"/>
        <scheme val="minor"/>
      </rPr>
      <t xml:space="preserve"> "</t>
    </r>
  </si>
  <si>
    <t>4.  Fuel Cost Estimate.  This will automatically calculate based on the trip mileage entered</t>
  </si>
  <si>
    <t xml:space="preserve">1.  Enter the number of rental car days. </t>
  </si>
  <si>
    <t xml:space="preserve">2.  Did the rental originate in Florida or another state? Left click on the field next to </t>
  </si>
  <si>
    <t>5.  Enter airport parking fees, if applicable.</t>
  </si>
  <si>
    <t>6.  Total Rental Car Estimate calculates automatically.</t>
  </si>
  <si>
    <t>1.  Enter airfare cost</t>
  </si>
  <si>
    <t xml:space="preserve"> 2.  Enter rental car costs, if you would have to rent a car at your destination.  The Rental</t>
  </si>
  <si>
    <t xml:space="preserve"> 3.  Enter any applicable parking fees.</t>
  </si>
  <si>
    <t xml:space="preserve"> 4.  Enter any applicable airline baggage fees.</t>
  </si>
  <si>
    <t xml:space="preserve"> 5.  Total Airfare Estimate calculates automatically.</t>
  </si>
  <si>
    <t xml:space="preserve">  </t>
  </si>
  <si>
    <t xml:space="preserve"> </t>
  </si>
  <si>
    <t>Avis/Budget Surcharges &amp; Fees</t>
  </si>
  <si>
    <t>Intermediate - 1 traveler</t>
  </si>
  <si>
    <t>o  The cost estimate is based on Avis/Budget rental car rates, and does not include sales tax.</t>
  </si>
  <si>
    <t>o  If you are renting a car, you may use the Rental Car Cost Estimate section to obtain</t>
  </si>
  <si>
    <t xml:space="preserve">o  Airfare estimation can be from an airline website, World Travel, Orbitz, Expedia, or other </t>
  </si>
  <si>
    <t>Include a copy of the spreadsheet with the Travel Expense Report</t>
  </si>
  <si>
    <t xml:space="preserve"> o  Selecting a rental car class above compact/intermediate requires transportation of</t>
  </si>
  <si>
    <t>o  Airfare estimation can be from an airline website, World Travel, Orbitz, Expedia, or other  similar sites</t>
  </si>
  <si>
    <t>Cost/Week</t>
  </si>
  <si>
    <t>Rental Car Cost Estimate</t>
  </si>
  <si>
    <t>Enter Number of Full Weeks (7 day periods) Rented:</t>
  </si>
  <si>
    <t>Rental Periods</t>
  </si>
  <si>
    <t xml:space="preserve">o Number of Full Weeks Rented - If you rented the vehicle for 7 or more days, enter the </t>
  </si>
  <si>
    <t>number of 7 day rental periods. For days in excess of 7 but less then a full 7 day week, enter</t>
  </si>
  <si>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the number of days in the </t>
    </r>
    <r>
      <rPr>
        <b/>
        <sz val="11"/>
        <color theme="1"/>
        <rFont val="Calibri"/>
        <family val="2"/>
        <scheme val="minor"/>
      </rPr>
      <t>"Enter Number of Rental Car Days"</t>
    </r>
    <r>
      <rPr>
        <sz val="11"/>
        <color theme="1"/>
        <rFont val="Calibri"/>
        <family val="2"/>
        <scheme val="minor"/>
      </rPr>
      <t xml:space="preserve"> field. For example: 10 day </t>
    </r>
  </si>
  <si>
    <t>rental, insert 1 in Number of Full Weeks and 3 in Number of Rental Car Days.</t>
  </si>
  <si>
    <t>Avis/Budget Rates Effective 10/01/2022</t>
  </si>
  <si>
    <t xml:space="preserve">reimbursed for mileage rather than renting a car or flying.  For trips of 500 miles or less (one way) </t>
  </si>
  <si>
    <t>Last Updated : 4/17/24</t>
  </si>
  <si>
    <t>Last Updated 4/17/24</t>
  </si>
  <si>
    <t>Updated 4/17/24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</si>
</sst>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5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/>
    <xf numFmtId="4" fontId="0" fillId="0" borderId="6" xfId="0" applyNumberFormat="1" applyBorder="1"/>
    <xf numFmtId="4" fontId="0" fillId="0" borderId="9" xfId="0" applyNumberFormat="1" applyBorder="1"/>
    <xf numFmtId="4" fontId="0" fillId="0" borderId="6" xfId="0" applyNumberFormat="1" applyFill="1" applyBorder="1"/>
    <xf numFmtId="0" fontId="0" fillId="0" borderId="8" xfId="0" applyBorder="1" applyAlignment="1">
      <alignment horizontal="center"/>
    </xf>
    <xf numFmtId="0" fontId="1" fillId="0" borderId="5" xfId="0" applyFont="1" applyBorder="1" applyAlignment="1">
      <alignment horizontal="right"/>
    </xf>
    <xf numFmtId="4" fontId="0" fillId="0" borderId="4" xfId="0" applyNumberFormat="1" applyBorder="1"/>
    <xf numFmtId="0" fontId="1" fillId="0" borderId="2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5" xfId="0" applyFill="1" applyBorder="1" applyAlignment="1">
      <alignment horizontal="left"/>
    </xf>
    <xf numFmtId="0" fontId="0" fillId="0" borderId="0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 indent="2"/>
    </xf>
    <xf numFmtId="0" fontId="0" fillId="0" borderId="7" xfId="0" applyFill="1" applyBorder="1" applyAlignment="1">
      <alignment horizontal="left" indent="2"/>
    </xf>
    <xf numFmtId="43" fontId="0" fillId="0" borderId="6" xfId="0" applyNumberFormat="1" applyFill="1" applyBorder="1"/>
    <xf numFmtId="0" fontId="0" fillId="0" borderId="0" xfId="0" applyFill="1" applyBorder="1" applyAlignment="1">
      <alignment horizontal="left" indent="2"/>
    </xf>
    <xf numFmtId="1" fontId="0" fillId="0" borderId="0" xfId="0" applyNumberFormat="1" applyBorder="1" applyAlignment="1">
      <alignment horizontal="center"/>
    </xf>
    <xf numFmtId="39" fontId="0" fillId="0" borderId="10" xfId="0" applyNumberFormat="1" applyBorder="1"/>
    <xf numFmtId="0" fontId="0" fillId="0" borderId="3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7" fontId="0" fillId="0" borderId="3" xfId="1" applyNumberFormat="1" applyFont="1" applyBorder="1" applyAlignment="1" applyProtection="1">
      <alignment horizontal="center"/>
      <protection locked="0"/>
    </xf>
    <xf numFmtId="4" fontId="0" fillId="0" borderId="0" xfId="1" applyNumberFormat="1" applyFont="1" applyBorder="1" applyAlignment="1" applyProtection="1">
      <alignment horizontal="center"/>
      <protection locked="0"/>
    </xf>
    <xf numFmtId="4" fontId="0" fillId="0" borderId="1" xfId="1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>
      <alignment horizontal="center"/>
    </xf>
    <xf numFmtId="7" fontId="1" fillId="0" borderId="0" xfId="1" applyNumberFormat="1" applyFont="1" applyBorder="1" applyAlignment="1">
      <alignment horizontal="center"/>
    </xf>
    <xf numFmtId="0" fontId="1" fillId="0" borderId="11" xfId="0" applyFont="1" applyBorder="1"/>
    <xf numFmtId="0" fontId="0" fillId="0" borderId="12" xfId="0" applyBorder="1" applyAlignment="1">
      <alignment horizontal="center"/>
    </xf>
    <xf numFmtId="164" fontId="1" fillId="0" borderId="13" xfId="0" applyNumberFormat="1" applyFont="1" applyBorder="1"/>
    <xf numFmtId="0" fontId="1" fillId="0" borderId="0" xfId="0" applyFont="1"/>
    <xf numFmtId="0" fontId="1" fillId="0" borderId="0" xfId="0" applyFont="1" applyAlignment="1">
      <alignment horizontal="left" indent="1"/>
    </xf>
    <xf numFmtId="0" fontId="2" fillId="0" borderId="0" xfId="0" applyFont="1" applyBorder="1" applyAlignment="1"/>
    <xf numFmtId="0" fontId="1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4" fillId="0" borderId="0" xfId="0" applyFont="1" applyBorder="1" applyAlignment="1">
      <alignment horizontal="center"/>
    </xf>
    <xf numFmtId="4" fontId="6" fillId="0" borderId="0" xfId="0" applyNumberFormat="1" applyFont="1" applyBorder="1"/>
    <xf numFmtId="0" fontId="0" fillId="0" borderId="0" xfId="0" applyFont="1" applyFill="1" applyBorder="1" applyAlignment="1">
      <alignment horizontal="left" indent="2"/>
    </xf>
    <xf numFmtId="0" fontId="0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 indent="2"/>
    </xf>
    <xf numFmtId="0" fontId="0" fillId="0" borderId="0" xfId="0" applyFont="1" applyBorder="1" applyAlignment="1">
      <alignment horizontal="center"/>
    </xf>
    <xf numFmtId="4" fontId="0" fillId="0" borderId="0" xfId="0" applyNumberFormat="1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7" fontId="0" fillId="0" borderId="0" xfId="1" applyNumberFormat="1" applyFont="1" applyFill="1" applyBorder="1"/>
    <xf numFmtId="44" fontId="0" fillId="0" borderId="6" xfId="1" applyFont="1" applyBorder="1"/>
    <xf numFmtId="3" fontId="0" fillId="0" borderId="3" xfId="0" applyNumberForma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left" indent="3"/>
    </xf>
    <xf numFmtId="0" fontId="6" fillId="0" borderId="0" xfId="0" applyFont="1" applyBorder="1" applyAlignment="1">
      <alignment horizontal="left" indent="4"/>
    </xf>
    <xf numFmtId="0" fontId="6" fillId="0" borderId="0" xfId="0" applyFont="1" applyBorder="1" applyAlignment="1">
      <alignment horizontal="left" indent="5"/>
    </xf>
    <xf numFmtId="0" fontId="6" fillId="0" borderId="0" xfId="0" applyFont="1" applyFill="1" applyBorder="1" applyAlignment="1">
      <alignment horizontal="left" indent="4"/>
    </xf>
    <xf numFmtId="0" fontId="0" fillId="0" borderId="0" xfId="0" applyAlignment="1">
      <alignment horizontal="left" indent="3"/>
    </xf>
    <xf numFmtId="0" fontId="6" fillId="0" borderId="0" xfId="0" applyFont="1" applyBorder="1" applyAlignment="1">
      <alignment horizontal="left" indent="6"/>
    </xf>
    <xf numFmtId="0" fontId="6" fillId="0" borderId="0" xfId="0" applyFont="1" applyFill="1" applyBorder="1" applyAlignment="1">
      <alignment horizontal="left" indent="6"/>
    </xf>
    <xf numFmtId="0" fontId="0" fillId="0" borderId="0" xfId="0" applyFill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4" fontId="1" fillId="0" borderId="14" xfId="0" applyNumberFormat="1" applyFont="1" applyBorder="1"/>
    <xf numFmtId="10" fontId="1" fillId="0" borderId="0" xfId="2" applyNumberFormat="1" applyFont="1"/>
    <xf numFmtId="14" fontId="1" fillId="0" borderId="0" xfId="0" applyNumberFormat="1" applyFont="1"/>
    <xf numFmtId="0" fontId="7" fillId="0" borderId="0" xfId="0" applyFont="1"/>
    <xf numFmtId="0" fontId="0" fillId="0" borderId="5" xfId="0" applyBorder="1" applyProtection="1"/>
    <xf numFmtId="0" fontId="0" fillId="0" borderId="5" xfId="0" applyBorder="1" applyAlignment="1" applyProtection="1">
      <alignment horizontal="left" indent="2"/>
    </xf>
    <xf numFmtId="0" fontId="0" fillId="0" borderId="5" xfId="0" applyFill="1" applyBorder="1" applyAlignment="1" applyProtection="1">
      <alignment horizontal="left" indent="2"/>
    </xf>
    <xf numFmtId="0" fontId="0" fillId="0" borderId="7" xfId="0" applyFill="1" applyBorder="1" applyAlignment="1" applyProtection="1">
      <alignment horizontal="left" indent="2"/>
    </xf>
    <xf numFmtId="43" fontId="1" fillId="0" borderId="0" xfId="3" applyFont="1"/>
    <xf numFmtId="43" fontId="1" fillId="0" borderId="0" xfId="0" applyNumberFormat="1" applyFont="1"/>
    <xf numFmtId="44" fontId="1" fillId="0" borderId="6" xfId="0" applyNumberFormat="1" applyFont="1" applyBorder="1"/>
    <xf numFmtId="0" fontId="0" fillId="0" borderId="5" xfId="0" applyBorder="1" applyAlignment="1" applyProtection="1">
      <alignment horizontal="left"/>
    </xf>
    <xf numFmtId="44" fontId="0" fillId="0" borderId="4" xfId="1" applyFont="1" applyBorder="1"/>
    <xf numFmtId="0" fontId="0" fillId="0" borderId="0" xfId="0" applyProtection="1"/>
    <xf numFmtId="165" fontId="0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66"/>
  <sheetViews>
    <sheetView workbookViewId="0"/>
  </sheetViews>
  <sheetFormatPr defaultRowHeight="15" x14ac:dyDescent="0.25"/>
  <cols>
    <col min="2" max="2" width="27.28515625" customWidth="1"/>
    <col min="3" max="3" width="37" customWidth="1"/>
    <col min="4" max="4" width="17.85546875" customWidth="1"/>
  </cols>
  <sheetData>
    <row r="2" spans="1:4" ht="15.75" x14ac:dyDescent="0.25">
      <c r="A2" s="83" t="s">
        <v>40</v>
      </c>
      <c r="B2" s="83"/>
      <c r="C2" s="83"/>
      <c r="D2" s="83"/>
    </row>
    <row r="3" spans="1:4" x14ac:dyDescent="0.25">
      <c r="C3" s="2"/>
      <c r="D3" s="1"/>
    </row>
    <row r="4" spans="1:4" x14ac:dyDescent="0.25">
      <c r="B4" s="36" t="s">
        <v>32</v>
      </c>
      <c r="C4" s="2"/>
      <c r="D4" s="1"/>
    </row>
    <row r="5" spans="1:4" x14ac:dyDescent="0.25">
      <c r="B5" s="37" t="s">
        <v>107</v>
      </c>
      <c r="C5" s="2"/>
      <c r="D5" s="1"/>
    </row>
    <row r="6" spans="1:4" x14ac:dyDescent="0.25">
      <c r="B6" s="37" t="s">
        <v>54</v>
      </c>
      <c r="C6" s="2"/>
      <c r="D6" s="1"/>
    </row>
    <row r="7" spans="1:4" x14ac:dyDescent="0.25">
      <c r="B7" s="37"/>
      <c r="C7" s="2"/>
      <c r="D7" s="1"/>
    </row>
    <row r="8" spans="1:4" x14ac:dyDescent="0.25">
      <c r="B8" t="s">
        <v>95</v>
      </c>
      <c r="C8" s="2"/>
      <c r="D8" s="1"/>
    </row>
    <row r="9" spans="1:4" x14ac:dyDescent="0.25">
      <c r="C9" s="2"/>
      <c r="D9" s="1"/>
    </row>
    <row r="10" spans="1:4" x14ac:dyDescent="0.25">
      <c r="B10" t="s">
        <v>20</v>
      </c>
      <c r="C10" s="2"/>
      <c r="D10" s="1"/>
    </row>
    <row r="11" spans="1:4" x14ac:dyDescent="0.25">
      <c r="B11" s="15" t="s">
        <v>19</v>
      </c>
      <c r="C11" s="2"/>
      <c r="D11" s="1"/>
    </row>
    <row r="12" spans="1:4" x14ac:dyDescent="0.25">
      <c r="B12" s="15"/>
      <c r="C12" s="2"/>
      <c r="D12" s="1"/>
    </row>
    <row r="13" spans="1:4" x14ac:dyDescent="0.25">
      <c r="B13" t="s">
        <v>64</v>
      </c>
      <c r="C13" s="2"/>
      <c r="D13" s="1"/>
    </row>
    <row r="15" spans="1:4" x14ac:dyDescent="0.25">
      <c r="B15" s="36" t="s">
        <v>41</v>
      </c>
    </row>
    <row r="16" spans="1:4" x14ac:dyDescent="0.25">
      <c r="B16" t="s">
        <v>43</v>
      </c>
    </row>
    <row r="17" spans="2:4" x14ac:dyDescent="0.25">
      <c r="B17" s="41" t="s">
        <v>42</v>
      </c>
      <c r="C17" s="40"/>
    </row>
    <row r="19" spans="2:4" ht="15.75" x14ac:dyDescent="0.25">
      <c r="B19" s="39" t="s">
        <v>44</v>
      </c>
      <c r="C19" s="38"/>
      <c r="D19" s="38"/>
    </row>
    <row r="20" spans="2:4" ht="15.75" x14ac:dyDescent="0.25">
      <c r="B20" s="65" t="s">
        <v>79</v>
      </c>
      <c r="C20" s="42"/>
      <c r="D20" s="38"/>
    </row>
    <row r="21" spans="2:4" x14ac:dyDescent="0.25">
      <c r="B21" s="57" t="s">
        <v>47</v>
      </c>
      <c r="C21" s="43"/>
      <c r="D21" s="44"/>
    </row>
    <row r="22" spans="2:4" x14ac:dyDescent="0.25">
      <c r="B22" s="59" t="s">
        <v>31</v>
      </c>
      <c r="C22" s="43"/>
      <c r="D22" s="44"/>
    </row>
    <row r="23" spans="2:4" x14ac:dyDescent="0.25">
      <c r="B23" s="59" t="s">
        <v>36</v>
      </c>
      <c r="C23" s="43"/>
      <c r="D23" s="44"/>
    </row>
    <row r="24" spans="2:4" x14ac:dyDescent="0.25">
      <c r="B24" s="59" t="s">
        <v>37</v>
      </c>
      <c r="C24" s="43"/>
      <c r="D24" s="44"/>
    </row>
    <row r="25" spans="2:4" x14ac:dyDescent="0.25">
      <c r="B25" s="59" t="s">
        <v>38</v>
      </c>
      <c r="C25" s="43"/>
      <c r="D25" s="44"/>
    </row>
    <row r="26" spans="2:4" x14ac:dyDescent="0.25">
      <c r="B26" s="59" t="s">
        <v>39</v>
      </c>
      <c r="C26" s="43"/>
      <c r="D26" s="44"/>
    </row>
    <row r="28" spans="2:4" x14ac:dyDescent="0.25">
      <c r="B28" s="65" t="s">
        <v>80</v>
      </c>
    </row>
    <row r="29" spans="2:4" x14ac:dyDescent="0.25">
      <c r="B29" s="65" t="s">
        <v>76</v>
      </c>
    </row>
    <row r="31" spans="2:4" x14ac:dyDescent="0.25">
      <c r="B31" s="65" t="s">
        <v>77</v>
      </c>
    </row>
    <row r="32" spans="2:4" x14ac:dyDescent="0.25">
      <c r="B32" s="64" t="s">
        <v>45</v>
      </c>
    </row>
    <row r="33" spans="2:4" x14ac:dyDescent="0.25">
      <c r="B33" s="65" t="s">
        <v>46</v>
      </c>
    </row>
    <row r="34" spans="2:4" x14ac:dyDescent="0.25">
      <c r="B34" s="57" t="s">
        <v>96</v>
      </c>
      <c r="C34" s="43"/>
      <c r="D34" s="44"/>
    </row>
    <row r="35" spans="2:4" x14ac:dyDescent="0.25">
      <c r="B35" s="59" t="s">
        <v>34</v>
      </c>
      <c r="C35" s="43"/>
      <c r="D35" s="44"/>
    </row>
    <row r="36" spans="2:4" x14ac:dyDescent="0.25">
      <c r="B36" s="59" t="s">
        <v>35</v>
      </c>
      <c r="C36" s="43"/>
      <c r="D36" s="44"/>
    </row>
    <row r="37" spans="2:4" x14ac:dyDescent="0.25">
      <c r="B37" s="57" t="s">
        <v>92</v>
      </c>
      <c r="C37" s="43"/>
      <c r="D37" s="44"/>
    </row>
    <row r="38" spans="2:4" x14ac:dyDescent="0.25">
      <c r="B38" s="59" t="s">
        <v>65</v>
      </c>
      <c r="C38" s="43"/>
      <c r="D38" s="44"/>
    </row>
    <row r="39" spans="2:4" x14ac:dyDescent="0.25">
      <c r="B39" s="59" t="s">
        <v>69</v>
      </c>
      <c r="C39" s="43"/>
      <c r="D39" s="44"/>
    </row>
    <row r="40" spans="2:4" x14ac:dyDescent="0.25">
      <c r="B40" s="61"/>
    </row>
    <row r="41" spans="2:4" x14ac:dyDescent="0.25">
      <c r="B41" s="65" t="s">
        <v>78</v>
      </c>
      <c r="C41" s="46"/>
      <c r="D41" s="46"/>
    </row>
    <row r="42" spans="2:4" x14ac:dyDescent="0.25">
      <c r="B42" s="65" t="s">
        <v>48</v>
      </c>
      <c r="C42" s="46"/>
      <c r="D42" s="46"/>
    </row>
    <row r="43" spans="2:4" x14ac:dyDescent="0.25">
      <c r="B43" s="58" t="s">
        <v>27</v>
      </c>
      <c r="C43" s="47"/>
      <c r="D43" s="44"/>
    </row>
    <row r="44" spans="2:4" x14ac:dyDescent="0.25">
      <c r="B44" s="62" t="s">
        <v>28</v>
      </c>
      <c r="C44" s="47"/>
      <c r="D44" s="44"/>
    </row>
    <row r="45" spans="2:4" x14ac:dyDescent="0.25">
      <c r="B45" s="63" t="s">
        <v>29</v>
      </c>
      <c r="C45" s="47"/>
      <c r="D45" s="44"/>
    </row>
    <row r="46" spans="2:4" x14ac:dyDescent="0.25">
      <c r="B46" s="63" t="s">
        <v>30</v>
      </c>
      <c r="C46" s="47"/>
      <c r="D46" s="44"/>
    </row>
    <row r="48" spans="2:4" x14ac:dyDescent="0.25">
      <c r="B48" s="65" t="s">
        <v>81</v>
      </c>
      <c r="C48" s="46"/>
    </row>
    <row r="49" spans="2:4" x14ac:dyDescent="0.25">
      <c r="B49" s="45"/>
      <c r="C49" s="46"/>
    </row>
    <row r="50" spans="2:4" x14ac:dyDescent="0.25">
      <c r="B50" s="65" t="s">
        <v>82</v>
      </c>
      <c r="C50" s="46"/>
    </row>
    <row r="52" spans="2:4" x14ac:dyDescent="0.25">
      <c r="B52" s="36" t="s">
        <v>49</v>
      </c>
    </row>
    <row r="53" spans="2:4" x14ac:dyDescent="0.25">
      <c r="B53" s="15" t="s">
        <v>83</v>
      </c>
    </row>
    <row r="54" spans="2:4" x14ac:dyDescent="0.25">
      <c r="B54" s="60" t="s">
        <v>97</v>
      </c>
      <c r="C54" s="47"/>
      <c r="D54" s="44"/>
    </row>
    <row r="55" spans="2:4" x14ac:dyDescent="0.25">
      <c r="B55" s="48"/>
      <c r="C55" s="47"/>
      <c r="D55" s="44"/>
    </row>
    <row r="56" spans="2:4" x14ac:dyDescent="0.25">
      <c r="B56" s="15" t="s">
        <v>84</v>
      </c>
    </row>
    <row r="57" spans="2:4" x14ac:dyDescent="0.25">
      <c r="B57" s="15" t="s">
        <v>50</v>
      </c>
      <c r="C57" s="50"/>
      <c r="D57" s="51"/>
    </row>
    <row r="58" spans="2:4" x14ac:dyDescent="0.25">
      <c r="B58" s="49"/>
      <c r="C58" s="50"/>
      <c r="D58" s="51"/>
    </row>
    <row r="59" spans="2:4" x14ac:dyDescent="0.25">
      <c r="B59" s="15" t="s">
        <v>85</v>
      </c>
    </row>
    <row r="61" spans="2:4" x14ac:dyDescent="0.25">
      <c r="B61" s="15" t="s">
        <v>86</v>
      </c>
    </row>
    <row r="63" spans="2:4" x14ac:dyDescent="0.25">
      <c r="B63" s="15" t="s">
        <v>87</v>
      </c>
    </row>
    <row r="65" spans="2:3" x14ac:dyDescent="0.25">
      <c r="B65" s="52" t="s">
        <v>51</v>
      </c>
      <c r="C65" s="40"/>
    </row>
    <row r="66" spans="2:3" x14ac:dyDescent="0.25">
      <c r="B66" t="s">
        <v>52</v>
      </c>
    </row>
  </sheetData>
  <sheetProtection algorithmName="SHA-512" hashValue="n6iBEcqB1dN+/qpqbNAnIjFDJkWNt2i0/+cwNECNrclHsIki/mBiaXQ8/6112kHvI43CAK5bgWp/8RGOWzpCyg==" saltValue="rPczODpEd6npg1mOf3leeg==" spinCount="100000" sheet="1" selectLockedCells="1"/>
  <mergeCells count="1">
    <mergeCell ref="A2:D2"/>
  </mergeCells>
  <pageMargins left="0.5" right="0.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54"/>
  <sheetViews>
    <sheetView tabSelected="1" zoomScaleNormal="100" workbookViewId="0">
      <selection activeCell="C20" sqref="C20"/>
    </sheetView>
  </sheetViews>
  <sheetFormatPr defaultRowHeight="15" x14ac:dyDescent="0.25"/>
  <cols>
    <col min="1" max="1" width="8.140625" customWidth="1"/>
    <col min="2" max="2" width="47.5703125" customWidth="1"/>
    <col min="3" max="3" width="36" style="2" customWidth="1"/>
    <col min="4" max="4" width="15.42578125" style="1" customWidth="1"/>
    <col min="6" max="6" width="11.140625" customWidth="1"/>
  </cols>
  <sheetData>
    <row r="1" spans="2:5" ht="15.75" x14ac:dyDescent="0.25">
      <c r="B1" s="83" t="s">
        <v>22</v>
      </c>
      <c r="C1" s="83"/>
      <c r="D1" s="83"/>
    </row>
    <row r="3" spans="2:5" x14ac:dyDescent="0.25">
      <c r="B3" s="81" t="s">
        <v>88</v>
      </c>
    </row>
    <row r="4" spans="2:5" ht="16.5" thickBot="1" x14ac:dyDescent="0.3">
      <c r="B4" s="83" t="s">
        <v>6</v>
      </c>
      <c r="C4" s="83"/>
      <c r="D4" s="83"/>
    </row>
    <row r="5" spans="2:5" x14ac:dyDescent="0.25">
      <c r="B5" s="11" t="s">
        <v>12</v>
      </c>
      <c r="C5" s="56">
        <v>0</v>
      </c>
      <c r="D5" s="10"/>
    </row>
    <row r="6" spans="2:5" x14ac:dyDescent="0.25">
      <c r="B6" s="9"/>
      <c r="C6" s="3"/>
      <c r="D6" s="5"/>
    </row>
    <row r="7" spans="2:5" x14ac:dyDescent="0.25">
      <c r="B7" s="9" t="s">
        <v>21</v>
      </c>
      <c r="C7" s="82">
        <v>0.44500000000000001</v>
      </c>
      <c r="D7" s="5"/>
      <c r="E7" t="s">
        <v>89</v>
      </c>
    </row>
    <row r="8" spans="2:5" x14ac:dyDescent="0.25">
      <c r="B8" s="9" t="s">
        <v>13</v>
      </c>
      <c r="C8" s="31">
        <f>C5*0.445</f>
        <v>0</v>
      </c>
      <c r="D8" s="5"/>
    </row>
    <row r="9" spans="2:5" x14ac:dyDescent="0.25">
      <c r="B9" s="9"/>
      <c r="C9" s="17"/>
      <c r="D9" s="5"/>
    </row>
    <row r="10" spans="2:5" ht="15.75" thickBot="1" x14ac:dyDescent="0.3">
      <c r="B10" s="19" t="s">
        <v>18</v>
      </c>
      <c r="C10" s="18"/>
      <c r="D10" s="6"/>
    </row>
    <row r="12" spans="2:5" ht="15.75" x14ac:dyDescent="0.25">
      <c r="B12" s="84" t="s">
        <v>99</v>
      </c>
      <c r="C12" s="84"/>
      <c r="D12" s="84"/>
    </row>
    <row r="13" spans="2:5" ht="16.5" thickBot="1" x14ac:dyDescent="0.3">
      <c r="B13" s="53"/>
      <c r="C13" s="53"/>
      <c r="D13" s="53"/>
    </row>
    <row r="14" spans="2:5" x14ac:dyDescent="0.25">
      <c r="B14" s="11" t="s">
        <v>8</v>
      </c>
      <c r="C14" s="26">
        <v>0</v>
      </c>
      <c r="D14" s="80">
        <f>IF(AND($C$18=$D$228,$C$20=$C$215),($C$14*$D$215),(IF(AND($C$18=$D$228,$C$20=$C$216),($C$14*$D$216),(IF(AND($C$18=$D$228,$C$20=$C$217),($C$14*$D$217),(IF(AND($C$18=$D$228,$C$20=$C$218),($C$14*$D$218),(IF(AND($C$18=$D$228,$C$20=$C$219),($C$14*$D$219),(IF(AND($C$18=$D$229,$C$20=$C$215),($C$14*$F$215),(IF(AND($C$18=$D$229,$C$20=$C$216),($C$14*$F$216),(IF(AND($C$18=$D$229,$C$20=$C$217),($C$14*$F$217),(IF(AND($C$18=$D$229,$C$20=$C$218),($C$14*$F$218),(IF(AND($C$18=$D$229,$C$20=$C$219),($C$14*$F$219),"help")))))))))))))))))))</f>
        <v>0</v>
      </c>
    </row>
    <row r="15" spans="2:5" x14ac:dyDescent="0.25">
      <c r="B15" s="9"/>
      <c r="C15" s="27"/>
      <c r="D15" s="5"/>
    </row>
    <row r="16" spans="2:5" x14ac:dyDescent="0.25">
      <c r="B16" s="9" t="s">
        <v>100</v>
      </c>
      <c r="C16" s="27">
        <v>0</v>
      </c>
      <c r="D16" s="55">
        <f>IF(AND($C$18=$D$228,$C$20=$C$215),($C$16*$G$215),(IF(AND($C$18=$D$228,$C$20=$C$216),($C$16*$G$216),(IF(AND($C$18=$D$228,$C$20=$C$217),($C$16*$G$217),(IF(AND($C$18=$D$228,$C$20=$C$218),($C$16*$G$218),(IF(AND($C$18=$D$228,$C$20=$C$219),($C$16*$G$219),(IF(AND($C$18=$D$229,$C$20=$C$215),($C$16*$J$215),(IF(AND($C$18=$D$229,$C$20=$C$216),($C$16*$J$216),(IF(AND($C$18=$D$229,$C$20=$C$217),($C$16*$J$217),(IF(AND($C$18=$D$229,$C$20=$C$218),($C$16*$J$218),(IF(AND($C$18=$D$229,$C$20=$C$219),($C$16*$J$219),"help")))))))))))))))))))</f>
        <v>0</v>
      </c>
    </row>
    <row r="17" spans="2:9" x14ac:dyDescent="0.25">
      <c r="B17" s="9"/>
      <c r="C17" s="27"/>
      <c r="D17" s="5"/>
    </row>
    <row r="18" spans="2:9" x14ac:dyDescent="0.25">
      <c r="B18" s="9" t="s">
        <v>75</v>
      </c>
      <c r="C18" s="27" t="s">
        <v>72</v>
      </c>
      <c r="D18" s="5"/>
    </row>
    <row r="19" spans="2:9" x14ac:dyDescent="0.25">
      <c r="B19" s="4"/>
      <c r="C19" s="3"/>
      <c r="D19" s="5"/>
      <c r="I19" s="40"/>
    </row>
    <row r="20" spans="2:9" x14ac:dyDescent="0.25">
      <c r="B20" s="9" t="s">
        <v>7</v>
      </c>
      <c r="C20" s="27" t="s">
        <v>5</v>
      </c>
      <c r="D20" s="5"/>
      <c r="G20" s="54"/>
      <c r="H20" s="54"/>
      <c r="I20" s="40"/>
    </row>
    <row r="21" spans="2:9" x14ac:dyDescent="0.25">
      <c r="B21" s="9"/>
      <c r="C21" s="3"/>
      <c r="D21" s="7"/>
      <c r="I21" s="40"/>
    </row>
    <row r="22" spans="2:9" x14ac:dyDescent="0.25">
      <c r="B22" s="9" t="s">
        <v>62</v>
      </c>
      <c r="C22" s="3"/>
      <c r="D22" s="22">
        <f>(C14*$D$224)+(C16*$G$224)+((D14+D16)*D226)</f>
        <v>0</v>
      </c>
      <c r="I22" s="40"/>
    </row>
    <row r="23" spans="2:9" x14ac:dyDescent="0.25">
      <c r="B23" s="9"/>
      <c r="C23" s="3"/>
      <c r="D23" s="7"/>
      <c r="I23" s="54"/>
    </row>
    <row r="24" spans="2:9" x14ac:dyDescent="0.25">
      <c r="B24" s="9" t="s">
        <v>26</v>
      </c>
      <c r="C24" s="24">
        <f>C5</f>
        <v>0</v>
      </c>
      <c r="D24" s="22">
        <f>IF(C20=C215,(C24/E215)*D211,IF(C20=C216,C24/E216*D211,IF(C20=C217,C24/E217*D211,IF(C20=C218,C24/E218*D211,IF(C20=C219,C24/E219*D211)))))</f>
        <v>0</v>
      </c>
      <c r="I24" s="40"/>
    </row>
    <row r="25" spans="2:9" x14ac:dyDescent="0.25">
      <c r="B25" s="9"/>
      <c r="C25" s="3"/>
      <c r="D25" s="22"/>
      <c r="I25" s="40"/>
    </row>
    <row r="26" spans="2:9" x14ac:dyDescent="0.25">
      <c r="B26" s="9" t="s">
        <v>15</v>
      </c>
      <c r="C26" s="27">
        <v>0</v>
      </c>
      <c r="D26" s="25">
        <f>C26</f>
        <v>0</v>
      </c>
    </row>
    <row r="27" spans="2:9" x14ac:dyDescent="0.25">
      <c r="B27" s="9" t="s">
        <v>24</v>
      </c>
      <c r="C27" s="3"/>
      <c r="D27" s="78">
        <f>D16+D14+D22+D24+D26</f>
        <v>0</v>
      </c>
    </row>
    <row r="28" spans="2:9" x14ac:dyDescent="0.25">
      <c r="B28" s="4"/>
      <c r="C28" s="12"/>
      <c r="D28" s="5"/>
    </row>
    <row r="29" spans="2:9" x14ac:dyDescent="0.25">
      <c r="B29" s="72" t="s">
        <v>33</v>
      </c>
      <c r="C29" s="12"/>
      <c r="D29" s="5"/>
    </row>
    <row r="30" spans="2:9" x14ac:dyDescent="0.25">
      <c r="B30" s="73" t="s">
        <v>31</v>
      </c>
      <c r="C30" s="12"/>
      <c r="D30" s="5"/>
    </row>
    <row r="31" spans="2:9" x14ac:dyDescent="0.25">
      <c r="B31" s="73" t="s">
        <v>36</v>
      </c>
      <c r="C31" s="12"/>
      <c r="D31" s="5"/>
    </row>
    <row r="32" spans="2:9" x14ac:dyDescent="0.25">
      <c r="B32" s="73" t="s">
        <v>37</v>
      </c>
      <c r="C32" s="12"/>
      <c r="D32" s="5"/>
    </row>
    <row r="33" spans="2:4" x14ac:dyDescent="0.25">
      <c r="B33" s="73" t="s">
        <v>38</v>
      </c>
      <c r="C33" s="12"/>
      <c r="D33" s="5"/>
    </row>
    <row r="34" spans="2:4" x14ac:dyDescent="0.25">
      <c r="B34" s="73" t="s">
        <v>39</v>
      </c>
      <c r="C34" s="12"/>
      <c r="D34" s="5"/>
    </row>
    <row r="35" spans="2:4" x14ac:dyDescent="0.25">
      <c r="B35" s="79" t="s">
        <v>102</v>
      </c>
      <c r="C35" s="12"/>
      <c r="D35" s="5"/>
    </row>
    <row r="36" spans="2:4" x14ac:dyDescent="0.25">
      <c r="B36" s="73" t="s">
        <v>103</v>
      </c>
      <c r="C36" s="12"/>
      <c r="D36" s="5"/>
    </row>
    <row r="37" spans="2:4" x14ac:dyDescent="0.25">
      <c r="B37" s="73" t="s">
        <v>104</v>
      </c>
      <c r="C37" s="12"/>
      <c r="D37" s="5"/>
    </row>
    <row r="38" spans="2:4" x14ac:dyDescent="0.25">
      <c r="B38" s="73" t="s">
        <v>105</v>
      </c>
      <c r="C38" s="12"/>
      <c r="D38" s="5"/>
    </row>
    <row r="39" spans="2:4" x14ac:dyDescent="0.25">
      <c r="B39" s="72" t="s">
        <v>57</v>
      </c>
      <c r="C39" s="12"/>
      <c r="D39" s="5"/>
    </row>
    <row r="40" spans="2:4" x14ac:dyDescent="0.25">
      <c r="B40" s="73" t="s">
        <v>34</v>
      </c>
      <c r="C40" s="12"/>
      <c r="D40" s="5"/>
    </row>
    <row r="41" spans="2:4" x14ac:dyDescent="0.25">
      <c r="B41" s="73" t="s">
        <v>35</v>
      </c>
      <c r="C41" s="12"/>
      <c r="D41" s="5"/>
    </row>
    <row r="42" spans="2:4" x14ac:dyDescent="0.25">
      <c r="B42" s="72" t="s">
        <v>92</v>
      </c>
      <c r="C42" s="12"/>
      <c r="D42" s="5"/>
    </row>
    <row r="43" spans="2:4" x14ac:dyDescent="0.25">
      <c r="B43" s="73" t="s">
        <v>68</v>
      </c>
      <c r="C43" s="12"/>
      <c r="D43" s="5"/>
    </row>
    <row r="44" spans="2:4" x14ac:dyDescent="0.25">
      <c r="B44" s="73" t="s">
        <v>67</v>
      </c>
      <c r="C44" s="12"/>
      <c r="D44" s="5"/>
    </row>
    <row r="45" spans="2:4" x14ac:dyDescent="0.25">
      <c r="B45" s="72" t="s">
        <v>27</v>
      </c>
      <c r="C45" s="3"/>
      <c r="D45" s="5"/>
    </row>
    <row r="46" spans="2:4" x14ac:dyDescent="0.25">
      <c r="B46" s="73" t="s">
        <v>28</v>
      </c>
      <c r="C46" s="3"/>
      <c r="D46" s="5"/>
    </row>
    <row r="47" spans="2:4" x14ac:dyDescent="0.25">
      <c r="B47" s="74" t="s">
        <v>29</v>
      </c>
      <c r="C47" s="3"/>
      <c r="D47" s="5"/>
    </row>
    <row r="48" spans="2:4" ht="15.75" thickBot="1" x14ac:dyDescent="0.3">
      <c r="B48" s="75" t="s">
        <v>30</v>
      </c>
      <c r="C48" s="8"/>
      <c r="D48" s="6"/>
    </row>
    <row r="49" spans="2:4" x14ac:dyDescent="0.25">
      <c r="B49" s="23"/>
      <c r="C49" s="3"/>
      <c r="D49" s="13"/>
    </row>
    <row r="50" spans="2:4" ht="16.5" thickBot="1" x14ac:dyDescent="0.3">
      <c r="B50" s="84" t="s">
        <v>11</v>
      </c>
      <c r="C50" s="84"/>
      <c r="D50" s="84"/>
    </row>
    <row r="51" spans="2:4" x14ac:dyDescent="0.25">
      <c r="B51" s="11" t="s">
        <v>9</v>
      </c>
      <c r="C51" s="28">
        <v>0</v>
      </c>
      <c r="D51" s="10"/>
    </row>
    <row r="52" spans="2:4" x14ac:dyDescent="0.25">
      <c r="B52" s="9"/>
      <c r="C52" s="14"/>
      <c r="D52" s="5"/>
    </row>
    <row r="53" spans="2:4" x14ac:dyDescent="0.25">
      <c r="B53" s="9" t="s">
        <v>14</v>
      </c>
      <c r="C53" s="29">
        <v>0</v>
      </c>
      <c r="D53" s="5"/>
    </row>
    <row r="54" spans="2:4" x14ac:dyDescent="0.25">
      <c r="B54" s="9"/>
      <c r="C54" s="14"/>
      <c r="D54" s="5"/>
    </row>
    <row r="55" spans="2:4" x14ac:dyDescent="0.25">
      <c r="B55" s="9" t="s">
        <v>16</v>
      </c>
      <c r="C55" s="29">
        <v>0</v>
      </c>
      <c r="D55" s="5"/>
    </row>
    <row r="56" spans="2:4" x14ac:dyDescent="0.25">
      <c r="B56" s="9"/>
      <c r="C56" s="14"/>
      <c r="D56" s="5"/>
    </row>
    <row r="57" spans="2:4" x14ac:dyDescent="0.25">
      <c r="B57" s="9" t="s">
        <v>17</v>
      </c>
      <c r="C57" s="30">
        <v>0</v>
      </c>
      <c r="D57" s="5"/>
    </row>
    <row r="58" spans="2:4" x14ac:dyDescent="0.25">
      <c r="B58" s="9" t="s">
        <v>23</v>
      </c>
      <c r="C58" s="32">
        <f>SUM(C51:C57)</f>
        <v>0</v>
      </c>
      <c r="D58" s="5"/>
    </row>
    <row r="59" spans="2:4" x14ac:dyDescent="0.25">
      <c r="B59" s="4"/>
      <c r="C59" s="3"/>
      <c r="D59" s="5"/>
    </row>
    <row r="60" spans="2:4" x14ac:dyDescent="0.25">
      <c r="B60" s="16" t="s">
        <v>93</v>
      </c>
      <c r="C60" s="3"/>
      <c r="D60" s="5"/>
    </row>
    <row r="61" spans="2:4" x14ac:dyDescent="0.25">
      <c r="B61" s="20" t="s">
        <v>10</v>
      </c>
      <c r="C61" s="3"/>
      <c r="D61" s="5"/>
    </row>
    <row r="62" spans="2:4" x14ac:dyDescent="0.25">
      <c r="B62" s="16" t="s">
        <v>94</v>
      </c>
      <c r="C62" s="3"/>
      <c r="D62" s="5"/>
    </row>
    <row r="63" spans="2:4" ht="15.75" thickBot="1" x14ac:dyDescent="0.3">
      <c r="B63" s="21" t="s">
        <v>53</v>
      </c>
      <c r="C63" s="8"/>
      <c r="D63" s="6"/>
    </row>
    <row r="64" spans="2:4" ht="15.75" thickBot="1" x14ac:dyDescent="0.3"/>
    <row r="65" spans="2:4" ht="15.75" thickBot="1" x14ac:dyDescent="0.3">
      <c r="B65" s="33" t="s">
        <v>25</v>
      </c>
      <c r="C65" s="34"/>
      <c r="D65" s="35">
        <f>MIN(D27,C8,C58)</f>
        <v>0</v>
      </c>
    </row>
    <row r="67" spans="2:4" x14ac:dyDescent="0.25">
      <c r="B67" s="71" t="s">
        <v>110</v>
      </c>
    </row>
    <row r="207" spans="1:12" x14ac:dyDescent="0.25">
      <c r="A207" s="36"/>
      <c r="B207" s="36"/>
      <c r="C207" s="66"/>
      <c r="D207" s="67"/>
      <c r="E207" s="36"/>
      <c r="F207" s="36"/>
      <c r="G207" s="36"/>
      <c r="H207" s="36"/>
      <c r="I207" s="36"/>
      <c r="J207" s="36"/>
      <c r="K207" s="36"/>
      <c r="L207" s="36"/>
    </row>
    <row r="210" spans="1:12" x14ac:dyDescent="0.25">
      <c r="A210" s="36"/>
      <c r="B210" s="36"/>
      <c r="C210" s="66"/>
      <c r="D210" s="67"/>
      <c r="E210" s="36"/>
      <c r="F210" s="36"/>
      <c r="G210" s="36"/>
      <c r="H210" s="36"/>
      <c r="I210" s="36"/>
      <c r="J210" s="36"/>
      <c r="K210" s="36"/>
      <c r="L210" s="36"/>
    </row>
    <row r="211" spans="1:12" x14ac:dyDescent="0.25">
      <c r="A211" s="36"/>
      <c r="B211" s="70" t="s">
        <v>108</v>
      </c>
      <c r="C211" s="66" t="s">
        <v>3</v>
      </c>
      <c r="D211" s="67">
        <v>3.532</v>
      </c>
      <c r="E211" s="36"/>
      <c r="F211" s="36" t="s">
        <v>63</v>
      </c>
      <c r="G211" s="36"/>
      <c r="H211" s="36"/>
      <c r="I211" s="36"/>
      <c r="J211" s="36"/>
      <c r="K211" s="36"/>
      <c r="L211" s="36"/>
    </row>
    <row r="212" spans="1:12" x14ac:dyDescent="0.25">
      <c r="A212" s="36"/>
      <c r="B212" s="36"/>
      <c r="C212" s="66"/>
      <c r="D212" s="67"/>
      <c r="E212" s="36"/>
      <c r="F212" s="36"/>
      <c r="G212" s="36"/>
      <c r="H212" s="36"/>
      <c r="I212" s="36"/>
      <c r="J212" s="36"/>
      <c r="K212" s="36"/>
      <c r="L212" s="36"/>
    </row>
    <row r="213" spans="1:12" x14ac:dyDescent="0.25">
      <c r="A213" s="36"/>
      <c r="B213" s="36"/>
      <c r="C213" s="66"/>
      <c r="D213" s="67" t="s">
        <v>70</v>
      </c>
      <c r="E213" s="36"/>
      <c r="F213" s="36" t="s">
        <v>71</v>
      </c>
      <c r="G213" s="67" t="s">
        <v>70</v>
      </c>
      <c r="H213" s="67"/>
      <c r="I213" s="36"/>
      <c r="J213" s="36" t="s">
        <v>71</v>
      </c>
      <c r="K213" s="36"/>
      <c r="L213" s="36"/>
    </row>
    <row r="214" spans="1:12" x14ac:dyDescent="0.25">
      <c r="A214" s="36"/>
      <c r="B214" s="36" t="s">
        <v>106</v>
      </c>
      <c r="C214" s="66" t="s">
        <v>0</v>
      </c>
      <c r="D214" s="67" t="s">
        <v>1</v>
      </c>
      <c r="E214" s="36" t="s">
        <v>2</v>
      </c>
      <c r="F214" s="67" t="s">
        <v>1</v>
      </c>
      <c r="G214" s="67" t="s">
        <v>98</v>
      </c>
      <c r="H214" s="67"/>
      <c r="I214" s="36" t="s">
        <v>2</v>
      </c>
      <c r="J214" s="67" t="s">
        <v>98</v>
      </c>
      <c r="K214" s="36"/>
      <c r="L214" s="36"/>
    </row>
    <row r="215" spans="1:12" x14ac:dyDescent="0.25">
      <c r="A215" s="36"/>
      <c r="B215" s="36"/>
      <c r="C215" s="66" t="s">
        <v>5</v>
      </c>
      <c r="D215" s="67">
        <v>25.75</v>
      </c>
      <c r="E215" s="36">
        <v>27</v>
      </c>
      <c r="F215" s="36">
        <v>32.450000000000003</v>
      </c>
      <c r="G215" s="67">
        <v>154.5</v>
      </c>
      <c r="H215" s="67">
        <f>G215/7</f>
        <v>22.071428571428573</v>
      </c>
      <c r="I215" s="36">
        <v>27</v>
      </c>
      <c r="J215" s="76">
        <v>194.67</v>
      </c>
      <c r="K215" s="77">
        <f>J215/7</f>
        <v>27.81</v>
      </c>
      <c r="L215" s="36"/>
    </row>
    <row r="216" spans="1:12" x14ac:dyDescent="0.25">
      <c r="A216" s="36"/>
      <c r="B216" s="36"/>
      <c r="C216" s="66" t="s">
        <v>91</v>
      </c>
      <c r="D216" s="67">
        <v>27.81</v>
      </c>
      <c r="E216" s="36">
        <v>25</v>
      </c>
      <c r="F216" s="36">
        <v>34.76</v>
      </c>
      <c r="G216" s="67">
        <v>166.86</v>
      </c>
      <c r="H216" s="67"/>
      <c r="I216" s="36">
        <v>25</v>
      </c>
      <c r="J216" s="76">
        <v>208.58</v>
      </c>
      <c r="K216" s="36"/>
      <c r="L216" s="36"/>
    </row>
    <row r="217" spans="1:12" x14ac:dyDescent="0.25">
      <c r="A217" s="36"/>
      <c r="B217" s="36"/>
      <c r="C217" s="66" t="s">
        <v>55</v>
      </c>
      <c r="D217" s="67">
        <v>29.87</v>
      </c>
      <c r="E217" s="36">
        <v>22</v>
      </c>
      <c r="F217" s="36">
        <v>39.14</v>
      </c>
      <c r="G217" s="67">
        <v>179.22</v>
      </c>
      <c r="H217" s="67"/>
      <c r="I217" s="36">
        <v>22</v>
      </c>
      <c r="J217" s="76">
        <v>234.84</v>
      </c>
      <c r="K217" s="36"/>
      <c r="L217" s="36"/>
    </row>
    <row r="218" spans="1:12" x14ac:dyDescent="0.25">
      <c r="A218" s="36"/>
      <c r="B218" s="36"/>
      <c r="C218" s="66" t="s">
        <v>4</v>
      </c>
      <c r="D218" s="67">
        <v>35.79</v>
      </c>
      <c r="E218" s="36">
        <v>19</v>
      </c>
      <c r="F218" s="36">
        <v>46.87</v>
      </c>
      <c r="G218" s="67">
        <v>214.76</v>
      </c>
      <c r="H218" s="67"/>
      <c r="I218" s="36">
        <v>19</v>
      </c>
      <c r="J218" s="76">
        <v>281.19</v>
      </c>
      <c r="K218" s="36"/>
      <c r="L218" s="36"/>
    </row>
    <row r="219" spans="1:12" x14ac:dyDescent="0.25">
      <c r="A219" s="36"/>
      <c r="B219" s="36"/>
      <c r="C219" s="66" t="s">
        <v>56</v>
      </c>
      <c r="D219" s="67">
        <v>33.99</v>
      </c>
      <c r="E219" s="36">
        <v>17</v>
      </c>
      <c r="F219" s="36">
        <v>40.17</v>
      </c>
      <c r="G219" s="67">
        <v>203.94</v>
      </c>
      <c r="H219" s="67"/>
      <c r="I219" s="36">
        <v>17</v>
      </c>
      <c r="J219" s="76">
        <v>241.02</v>
      </c>
      <c r="K219" s="36"/>
      <c r="L219" s="36"/>
    </row>
    <row r="220" spans="1:12" x14ac:dyDescent="0.25">
      <c r="A220" s="36"/>
      <c r="B220" s="36"/>
      <c r="C220" s="66"/>
      <c r="D220" s="67"/>
      <c r="E220" s="36"/>
      <c r="F220" s="36"/>
      <c r="G220" s="36"/>
      <c r="H220" s="36"/>
      <c r="I220" s="36"/>
      <c r="J220" s="36"/>
      <c r="K220" s="36"/>
      <c r="L220" s="36"/>
    </row>
    <row r="221" spans="1:12" x14ac:dyDescent="0.25">
      <c r="A221" s="36"/>
      <c r="B221" s="36" t="s">
        <v>90</v>
      </c>
      <c r="C221" s="66" t="s">
        <v>58</v>
      </c>
      <c r="D221" s="67">
        <v>4.25</v>
      </c>
      <c r="E221" s="36"/>
      <c r="F221" s="36">
        <v>15</v>
      </c>
      <c r="G221" s="36">
        <f>D221*7</f>
        <v>29.75</v>
      </c>
      <c r="H221" s="36"/>
      <c r="I221" s="36"/>
      <c r="J221" s="36"/>
      <c r="K221" s="36"/>
      <c r="L221" s="36"/>
    </row>
    <row r="222" spans="1:12" x14ac:dyDescent="0.25">
      <c r="A222" s="36"/>
      <c r="B222" s="36"/>
      <c r="C222" s="66" t="s">
        <v>59</v>
      </c>
      <c r="D222" s="67">
        <v>2</v>
      </c>
      <c r="E222" s="36"/>
      <c r="F222" s="36"/>
      <c r="G222" s="36">
        <f>D222*7</f>
        <v>14</v>
      </c>
      <c r="H222" s="36"/>
      <c r="I222" s="36"/>
      <c r="J222" s="36"/>
      <c r="K222" s="36"/>
      <c r="L222" s="36"/>
    </row>
    <row r="223" spans="1:12" x14ac:dyDescent="0.25">
      <c r="A223" s="36"/>
      <c r="B223" s="36"/>
      <c r="C223" s="66" t="s">
        <v>60</v>
      </c>
      <c r="D223" s="67">
        <v>0.02</v>
      </c>
      <c r="E223" s="36"/>
      <c r="F223" s="36"/>
      <c r="G223" s="36">
        <f>D223*7</f>
        <v>0.14000000000000001</v>
      </c>
      <c r="H223" s="36"/>
      <c r="I223" s="36"/>
      <c r="J223" s="36"/>
      <c r="K223" s="36"/>
      <c r="L223" s="36"/>
    </row>
    <row r="224" spans="1:12" x14ac:dyDescent="0.25">
      <c r="A224" s="36"/>
      <c r="B224" s="36"/>
      <c r="C224" s="66" t="s">
        <v>61</v>
      </c>
      <c r="D224" s="68">
        <f>SUM(D221:D223)</f>
        <v>6.27</v>
      </c>
      <c r="E224" s="36"/>
      <c r="F224" s="36"/>
      <c r="G224" s="68">
        <f>SUM(G221:G223)</f>
        <v>43.89</v>
      </c>
      <c r="H224" s="36"/>
      <c r="I224" s="36"/>
      <c r="J224" s="36"/>
      <c r="K224" s="36"/>
      <c r="L224" s="36"/>
    </row>
    <row r="225" spans="1:12" x14ac:dyDescent="0.25">
      <c r="A225" s="36"/>
      <c r="B225" s="36"/>
      <c r="C225" s="66"/>
      <c r="D225" s="67"/>
      <c r="E225" s="36"/>
      <c r="F225" s="36"/>
      <c r="G225" s="36"/>
      <c r="H225" s="36"/>
      <c r="I225" s="36"/>
      <c r="J225" s="36"/>
      <c r="K225" s="36"/>
      <c r="L225" s="36"/>
    </row>
    <row r="226" spans="1:12" x14ac:dyDescent="0.25">
      <c r="A226" s="36"/>
      <c r="B226" s="36"/>
      <c r="C226" s="66" t="s">
        <v>66</v>
      </c>
      <c r="D226" s="69">
        <v>0.1111</v>
      </c>
      <c r="E226" s="36"/>
      <c r="F226" s="36"/>
      <c r="G226" s="36"/>
      <c r="H226" s="36"/>
      <c r="I226" s="36"/>
      <c r="J226" s="36"/>
      <c r="K226" s="36"/>
      <c r="L226" s="36"/>
    </row>
    <row r="227" spans="1:12" x14ac:dyDescent="0.25">
      <c r="A227" s="36"/>
      <c r="B227" s="36"/>
      <c r="C227" s="66"/>
      <c r="D227" s="67"/>
      <c r="E227" s="36"/>
      <c r="F227" s="36"/>
      <c r="G227" s="36"/>
      <c r="H227" s="36"/>
      <c r="I227" s="36"/>
      <c r="J227" s="36"/>
      <c r="K227" s="36"/>
      <c r="L227" s="36"/>
    </row>
    <row r="228" spans="1:12" x14ac:dyDescent="0.25">
      <c r="A228" s="36"/>
      <c r="B228" s="36"/>
      <c r="C228" s="66" t="s">
        <v>74</v>
      </c>
      <c r="D228" s="67" t="s">
        <v>72</v>
      </c>
      <c r="E228" s="36"/>
      <c r="F228" s="36"/>
      <c r="G228" s="36"/>
      <c r="H228" s="36"/>
      <c r="I228" s="36"/>
      <c r="J228" s="36"/>
      <c r="K228" s="36"/>
      <c r="L228" s="36"/>
    </row>
    <row r="229" spans="1:12" x14ac:dyDescent="0.25">
      <c r="A229" s="36"/>
      <c r="B229" s="36"/>
      <c r="C229" s="66" t="s">
        <v>74</v>
      </c>
      <c r="D229" s="67" t="s">
        <v>73</v>
      </c>
      <c r="E229" s="36"/>
      <c r="F229" s="36"/>
      <c r="G229" s="36"/>
      <c r="H229" s="36"/>
      <c r="I229" s="36"/>
      <c r="J229" s="36"/>
      <c r="K229" s="36"/>
      <c r="L229" s="36"/>
    </row>
    <row r="230" spans="1:12" x14ac:dyDescent="0.25">
      <c r="A230" s="36"/>
      <c r="B230" s="36"/>
      <c r="C230" s="66"/>
      <c r="D230" s="67"/>
      <c r="E230" s="36"/>
      <c r="F230" s="36"/>
      <c r="G230" s="36"/>
      <c r="H230" s="36"/>
      <c r="I230" s="36"/>
      <c r="J230" s="36"/>
      <c r="K230" s="36"/>
      <c r="L230" s="36"/>
    </row>
    <row r="233" spans="1:12" x14ac:dyDescent="0.25">
      <c r="A233" s="36"/>
      <c r="B233" s="70" t="s">
        <v>109</v>
      </c>
      <c r="C233" s="66" t="s">
        <v>3</v>
      </c>
      <c r="D233" s="67">
        <v>3.532</v>
      </c>
      <c r="E233" s="36"/>
      <c r="F233" s="36" t="s">
        <v>63</v>
      </c>
      <c r="G233" s="36"/>
      <c r="H233" s="36"/>
      <c r="I233" s="36"/>
      <c r="J233" s="36"/>
      <c r="K233" s="36"/>
      <c r="L233" s="36"/>
    </row>
    <row r="234" spans="1:12" x14ac:dyDescent="0.25">
      <c r="A234" s="36"/>
      <c r="B234" s="36"/>
      <c r="C234" s="66"/>
      <c r="D234" s="67"/>
      <c r="E234" s="36"/>
      <c r="F234" s="36"/>
      <c r="G234" s="36"/>
      <c r="H234" s="36"/>
      <c r="I234" s="36"/>
      <c r="J234" s="36"/>
      <c r="K234" s="36"/>
      <c r="L234" s="36"/>
    </row>
    <row r="235" spans="1:12" x14ac:dyDescent="0.25">
      <c r="A235" s="36"/>
      <c r="B235" s="36"/>
      <c r="C235" s="66"/>
      <c r="D235" s="67" t="s">
        <v>70</v>
      </c>
      <c r="E235" s="36"/>
      <c r="F235" s="36" t="s">
        <v>71</v>
      </c>
      <c r="G235" s="36"/>
      <c r="H235" s="36"/>
      <c r="I235" s="36"/>
      <c r="J235" s="36"/>
      <c r="K235" s="36"/>
      <c r="L235" s="36"/>
    </row>
    <row r="236" spans="1:12" x14ac:dyDescent="0.25">
      <c r="A236" s="36"/>
      <c r="B236" s="36" t="s">
        <v>106</v>
      </c>
      <c r="C236" s="66" t="s">
        <v>0</v>
      </c>
      <c r="D236" s="67" t="s">
        <v>98</v>
      </c>
      <c r="E236" s="36" t="s">
        <v>2</v>
      </c>
      <c r="F236" s="67" t="s">
        <v>98</v>
      </c>
      <c r="G236" s="36"/>
      <c r="H236" s="36"/>
      <c r="I236" s="36"/>
      <c r="J236" s="36"/>
      <c r="K236" s="36"/>
      <c r="L236" s="36"/>
    </row>
    <row r="237" spans="1:12" x14ac:dyDescent="0.25">
      <c r="A237" s="36"/>
      <c r="B237" s="36"/>
      <c r="C237" s="66" t="s">
        <v>5</v>
      </c>
      <c r="D237" s="67">
        <v>154.5</v>
      </c>
      <c r="E237" s="36">
        <v>27</v>
      </c>
      <c r="F237" s="76">
        <v>194.67</v>
      </c>
      <c r="G237" s="36"/>
      <c r="H237" s="36"/>
      <c r="I237" s="36"/>
      <c r="J237" s="36"/>
      <c r="K237" s="36"/>
      <c r="L237" s="36"/>
    </row>
    <row r="238" spans="1:12" x14ac:dyDescent="0.25">
      <c r="A238" s="36"/>
      <c r="B238" s="36"/>
      <c r="C238" s="66" t="s">
        <v>91</v>
      </c>
      <c r="D238" s="67">
        <v>166.86</v>
      </c>
      <c r="E238" s="36">
        <v>25</v>
      </c>
      <c r="F238" s="76">
        <v>208.58</v>
      </c>
      <c r="G238" s="36"/>
      <c r="H238" s="36"/>
      <c r="I238" s="36"/>
      <c r="J238" s="36"/>
      <c r="K238" s="36"/>
      <c r="L238" s="36"/>
    </row>
    <row r="239" spans="1:12" x14ac:dyDescent="0.25">
      <c r="A239" s="36"/>
      <c r="B239" s="36"/>
      <c r="C239" s="66" t="s">
        <v>55</v>
      </c>
      <c r="D239" s="67">
        <v>179.22</v>
      </c>
      <c r="E239" s="36">
        <v>22</v>
      </c>
      <c r="F239" s="76">
        <v>234.84</v>
      </c>
      <c r="G239" s="36"/>
      <c r="H239" s="36"/>
      <c r="I239" s="36"/>
      <c r="J239" s="36"/>
      <c r="K239" s="36"/>
      <c r="L239" s="36"/>
    </row>
    <row r="240" spans="1:12" x14ac:dyDescent="0.25">
      <c r="A240" s="36"/>
      <c r="B240" s="36"/>
      <c r="C240" s="66" t="s">
        <v>4</v>
      </c>
      <c r="D240" s="67">
        <v>214.76</v>
      </c>
      <c r="E240" s="36">
        <v>19</v>
      </c>
      <c r="F240" s="76">
        <v>281.19</v>
      </c>
      <c r="G240" s="36"/>
      <c r="H240" s="36"/>
      <c r="I240" s="36"/>
      <c r="J240" s="36"/>
      <c r="K240" s="36"/>
      <c r="L240" s="36"/>
    </row>
    <row r="241" spans="1:12" x14ac:dyDescent="0.25">
      <c r="A241" s="36"/>
      <c r="B241" s="36"/>
      <c r="C241" s="66" t="s">
        <v>56</v>
      </c>
      <c r="D241" s="67">
        <v>203.94</v>
      </c>
      <c r="E241" s="36">
        <v>17</v>
      </c>
      <c r="F241" s="76">
        <v>241.02</v>
      </c>
      <c r="G241" s="36"/>
      <c r="H241" s="36"/>
      <c r="I241" s="36"/>
      <c r="J241" s="36"/>
      <c r="K241" s="36"/>
      <c r="L241" s="36"/>
    </row>
    <row r="242" spans="1:12" x14ac:dyDescent="0.25">
      <c r="A242" s="36"/>
      <c r="B242" s="36"/>
      <c r="C242" s="66"/>
      <c r="D242" s="67"/>
      <c r="E242" s="36"/>
      <c r="F242" s="36"/>
      <c r="G242" s="36"/>
      <c r="H242" s="36"/>
      <c r="I242" s="36"/>
      <c r="J242" s="36"/>
      <c r="K242" s="36"/>
      <c r="L242" s="36"/>
    </row>
    <row r="243" spans="1:12" x14ac:dyDescent="0.25">
      <c r="A243" s="36"/>
      <c r="B243" s="36" t="s">
        <v>90</v>
      </c>
      <c r="C243" s="66" t="s">
        <v>58</v>
      </c>
      <c r="D243" s="67">
        <v>4.25</v>
      </c>
      <c r="E243" s="36"/>
      <c r="F243" s="36"/>
      <c r="G243" s="36"/>
      <c r="H243" s="36"/>
      <c r="I243" s="36"/>
      <c r="J243" s="36"/>
      <c r="K243" s="36"/>
      <c r="L243" s="36"/>
    </row>
    <row r="244" spans="1:12" x14ac:dyDescent="0.25">
      <c r="A244" s="36"/>
      <c r="B244" s="36"/>
      <c r="C244" s="66" t="s">
        <v>59</v>
      </c>
      <c r="D244" s="67">
        <v>2</v>
      </c>
      <c r="E244" s="36"/>
      <c r="F244" s="36"/>
      <c r="G244" s="36"/>
      <c r="H244" s="36"/>
      <c r="I244" s="36"/>
      <c r="J244" s="36"/>
      <c r="K244" s="36"/>
      <c r="L244" s="36"/>
    </row>
    <row r="245" spans="1:12" x14ac:dyDescent="0.25">
      <c r="A245" s="36"/>
      <c r="B245" s="36"/>
      <c r="C245" s="66" t="s">
        <v>60</v>
      </c>
      <c r="D245" s="67">
        <v>0.02</v>
      </c>
      <c r="E245" s="36"/>
      <c r="F245" s="36"/>
      <c r="G245" s="36"/>
      <c r="H245" s="36"/>
      <c r="I245" s="36"/>
      <c r="J245" s="36"/>
      <c r="K245" s="36"/>
      <c r="L245" s="36"/>
    </row>
    <row r="246" spans="1:12" x14ac:dyDescent="0.25">
      <c r="A246" s="36"/>
      <c r="B246" s="36"/>
      <c r="C246" s="66" t="s">
        <v>61</v>
      </c>
      <c r="D246" s="68">
        <f>SUM(D243:D245)</f>
        <v>6.27</v>
      </c>
      <c r="E246" s="36"/>
      <c r="F246" s="36"/>
      <c r="G246" s="36"/>
      <c r="H246" s="36"/>
      <c r="I246" s="36"/>
      <c r="J246" s="36"/>
      <c r="K246" s="36"/>
      <c r="L246" s="36"/>
    </row>
    <row r="247" spans="1:12" x14ac:dyDescent="0.25">
      <c r="A247" s="36"/>
      <c r="B247" s="36"/>
      <c r="C247" s="66"/>
      <c r="D247" s="67"/>
      <c r="E247" s="36"/>
      <c r="F247" s="36"/>
      <c r="G247" s="36"/>
      <c r="H247" s="36"/>
      <c r="I247" s="36"/>
      <c r="J247" s="36"/>
      <c r="K247" s="36"/>
      <c r="L247" s="36"/>
    </row>
    <row r="248" spans="1:12" x14ac:dyDescent="0.25">
      <c r="A248" s="36"/>
      <c r="B248" s="36"/>
      <c r="C248" s="66" t="s">
        <v>66</v>
      </c>
      <c r="D248" s="69">
        <v>0.1111</v>
      </c>
      <c r="E248" s="36"/>
      <c r="F248" s="36"/>
      <c r="G248" s="36"/>
      <c r="H248" s="36"/>
      <c r="I248" s="36"/>
      <c r="J248" s="36"/>
      <c r="K248" s="36"/>
      <c r="L248" s="36"/>
    </row>
    <row r="249" spans="1:12" x14ac:dyDescent="0.25">
      <c r="A249" s="36"/>
      <c r="B249" s="36"/>
      <c r="C249" s="66"/>
      <c r="D249" s="67"/>
      <c r="E249" s="36" t="s">
        <v>101</v>
      </c>
      <c r="F249" s="36"/>
      <c r="G249" s="36"/>
      <c r="H249" s="36"/>
      <c r="I249" s="36"/>
      <c r="J249" s="36"/>
      <c r="K249" s="36"/>
      <c r="L249" s="36"/>
    </row>
    <row r="250" spans="1:12" x14ac:dyDescent="0.25">
      <c r="A250" s="36"/>
      <c r="B250" s="36"/>
      <c r="C250" s="66" t="s">
        <v>74</v>
      </c>
      <c r="D250" s="67" t="s">
        <v>72</v>
      </c>
      <c r="E250" s="36">
        <v>0</v>
      </c>
      <c r="F250" s="36"/>
      <c r="G250" s="36"/>
      <c r="H250" s="36"/>
      <c r="I250" s="36"/>
      <c r="J250" s="36"/>
      <c r="K250" s="36"/>
      <c r="L250" s="36"/>
    </row>
    <row r="251" spans="1:12" x14ac:dyDescent="0.25">
      <c r="A251" s="36"/>
      <c r="B251" s="36"/>
      <c r="C251" s="66" t="s">
        <v>74</v>
      </c>
      <c r="D251" s="67" t="s">
        <v>73</v>
      </c>
      <c r="E251" s="36">
        <v>1</v>
      </c>
      <c r="F251" s="36"/>
      <c r="G251" s="36"/>
      <c r="H251" s="36"/>
      <c r="I251" s="36"/>
      <c r="J251" s="36"/>
      <c r="K251" s="36"/>
      <c r="L251" s="36"/>
    </row>
    <row r="252" spans="1:12" x14ac:dyDescent="0.25">
      <c r="E252" s="36">
        <v>2</v>
      </c>
    </row>
    <row r="253" spans="1:12" x14ac:dyDescent="0.25">
      <c r="E253">
        <v>3</v>
      </c>
    </row>
    <row r="254" spans="1:12" x14ac:dyDescent="0.25">
      <c r="E254" s="36">
        <v>4</v>
      </c>
    </row>
  </sheetData>
  <sheetProtection algorithmName="SHA-512" hashValue="eIeQIY07bm4j7dubF8b5OHOBN3AuF1SG2jf4Sz/itpx6ES7cnLk2G7OERf+7cK2feeCS2ks1IOvpfcWz67ijUQ==" saltValue="MgCSpHs8t40VnkLb0UTjeQ==" spinCount="100000" sheet="1" selectLockedCells="1"/>
  <mergeCells count="4">
    <mergeCell ref="B12:D12"/>
    <mergeCell ref="B4:D4"/>
    <mergeCell ref="B50:D50"/>
    <mergeCell ref="B1:D1"/>
  </mergeCells>
  <dataValidations xWindow="525" yWindow="601" count="3">
    <dataValidation type="list" allowBlank="1" showInputMessage="1" showErrorMessage="1" promptTitle="Rental Car Class" prompt="Select the appropriate class of rental car from the drop down" sqref="C20" xr:uid="{00000000-0002-0000-0100-000000000000}">
      <formula1>Select_a_Rental_Car_Size</formula1>
    </dataValidation>
    <dataValidation type="list" showInputMessage="1" showErrorMessage="1" promptTitle="Select Yes or No" prompt="If you rented the car in Florida, Select Yes, otherwise, Select No" sqref="C18" xr:uid="{00000000-0002-0000-0100-000001000000}">
      <formula1>$D$228:$D$229</formula1>
    </dataValidation>
    <dataValidation type="list" allowBlank="1" showInputMessage="1" showErrorMessage="1" promptTitle="# of Rental Periods" prompt="Select the # of 7 day rental Periods" sqref="C16" xr:uid="{6D601A95-C511-4266-961B-F158DF677AE3}">
      <formula1>$E$250:$E$254</formula1>
    </dataValidation>
  </dataValidations>
  <printOptions horizontalCentered="1"/>
  <pageMargins left="0.25" right="0.25" top="0.25" bottom="0.25" header="0.3" footer="0.3"/>
  <pageSetup scale="7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Instructions</vt:lpstr>
      <vt:lpstr>Mileage Reimb w Instructions</vt:lpstr>
      <vt:lpstr>'Mileage Reimb w Instructions'!Print_Area</vt:lpstr>
      <vt:lpstr>Select_a_Rental_Car_Size</vt:lpstr>
    </vt:vector>
  </TitlesOfParts>
  <Company>University of West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Pollard</dc:creator>
  <cp:lastModifiedBy>Tiffany Amerson</cp:lastModifiedBy>
  <cp:lastPrinted>2024-04-17T13:52:55Z</cp:lastPrinted>
  <dcterms:created xsi:type="dcterms:W3CDTF">2010-01-21T17:41:17Z</dcterms:created>
  <dcterms:modified xsi:type="dcterms:W3CDTF">2024-04-17T21:08:48Z</dcterms:modified>
</cp:coreProperties>
</file>